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2767" yWindow="32767" windowWidth="28800" windowHeight="12195" firstSheet="1" activeTab="1"/>
  </bookViews>
  <sheets>
    <sheet name="גליון עזר" sheetId="1" state="hidden" r:id="rId1"/>
    <sheet name="טופס בקשת הרשאה" sheetId="2" r:id="rId2"/>
  </sheets>
  <definedNames>
    <definedName name="_xlfn.IFERROR" hidden="1">#NAME?</definedName>
    <definedName name="ERR">'גליון עזר'!$E$6</definedName>
    <definedName name="GR">'גליון עזר'!$E$4</definedName>
    <definedName name="IO">'גליון עזר'!$E$2</definedName>
    <definedName name="OB">'גליון עזר'!$E$5</definedName>
    <definedName name="RB">'גליון עזר'!$E$3</definedName>
    <definedName name="_xlnm.Print_Area" localSheetId="1">'טופס בקשת הרשאה'!$B$1:$P$42</definedName>
  </definedNames>
  <calcPr fullCalcOnLoad="1"/>
</workbook>
</file>

<file path=xl/comments1.xml><?xml version="1.0" encoding="utf-8"?>
<comments xmlns="http://schemas.openxmlformats.org/spreadsheetml/2006/main">
  <authors>
    <author>Ravit Golan Yanay</author>
  </authors>
  <commentList>
    <comment ref="U1" authorId="0">
      <text>
        <r>
          <rPr>
            <b/>
            <sz val="9"/>
            <rFont val="Tahoma"/>
            <family val="2"/>
          </rPr>
          <t>Ravit Golan Yanay:</t>
        </r>
        <r>
          <rPr>
            <sz val="9"/>
            <rFont val="Tahoma"/>
            <family val="2"/>
          </rPr>
          <t xml:space="preserve">
הקלדה - כל סוגי דרישות והזמנות</t>
        </r>
      </text>
    </comment>
  </commentList>
</comments>
</file>

<file path=xl/sharedStrings.xml><?xml version="1.0" encoding="utf-8"?>
<sst xmlns="http://schemas.openxmlformats.org/spreadsheetml/2006/main" count="236" uniqueCount="212">
  <si>
    <t>שם היחידה</t>
  </si>
  <si>
    <t>שם מלא</t>
  </si>
  <si>
    <t>ת.ז.</t>
  </si>
  <si>
    <t>סוג הרשאה</t>
  </si>
  <si>
    <t>הקלדה</t>
  </si>
  <si>
    <t>צפייה</t>
  </si>
  <si>
    <t>חתימה</t>
  </si>
  <si>
    <t>פרטי התקציב</t>
  </si>
  <si>
    <t>הזמנה פנימית</t>
  </si>
  <si>
    <t>מספר היחידה</t>
  </si>
  <si>
    <t>הערות לתקציב</t>
  </si>
  <si>
    <t>תקציב שוטף</t>
  </si>
  <si>
    <t>מענק</t>
  </si>
  <si>
    <t>התקציב שהוגש שגוי</t>
  </si>
  <si>
    <t>סוג תקציב</t>
  </si>
  <si>
    <t>מס' תקציב</t>
  </si>
  <si>
    <t>אישור ראש מינהל/היחידה/בעל התקציב</t>
  </si>
  <si>
    <t>בקשה למתן הרשאה לתקציב</t>
  </si>
  <si>
    <t>הפקולטה להנדסה אזרחית וסביבתית</t>
  </si>
  <si>
    <t>הפקולטה לארכיטקטורה ובינוי ערים</t>
  </si>
  <si>
    <t>הפקולטה להנדסת מכונות</t>
  </si>
  <si>
    <t>הפקולטה למדע והנדסה של חומרים</t>
  </si>
  <si>
    <t>הפקולטה להנדסת חשמל ע"ש אנדרו וארנה ויטרבי</t>
  </si>
  <si>
    <t>הפקולטה לכימיה ע"ש שוליך</t>
  </si>
  <si>
    <t>הפקולטה להנדסה כימית ע"ש וולפסון</t>
  </si>
  <si>
    <t>הפקולטה להנדסת ביוטכנולוגיה ומזון</t>
  </si>
  <si>
    <t>הפקולטה לפיסיקה</t>
  </si>
  <si>
    <t>הפקולטה למתמטיקה</t>
  </si>
  <si>
    <t>המכון לחקר התחבורה</t>
  </si>
  <si>
    <t>הפקולטה למדעי המחשב</t>
  </si>
  <si>
    <t>מרכז המחשבים</t>
  </si>
  <si>
    <t>הפקולטה להנדסת אוירונוטיקה וחלל</t>
  </si>
  <si>
    <t>אחזקת בנין קנדה</t>
  </si>
  <si>
    <t>פיקוח סכנות קרינה</t>
  </si>
  <si>
    <t>הפקולטה להנדסת תעשיה וניהול ע"ש ויליאם דוידסון</t>
  </si>
  <si>
    <t>המחלקה ללימודים הומניסטיים ואמנויות</t>
  </si>
  <si>
    <t>אחזקת בניין וולפסון</t>
  </si>
  <si>
    <t>הפקולטה לחינוך למדע וטכנולוגיה</t>
  </si>
  <si>
    <t>מעבדות הוראה ע"ש דנציגר</t>
  </si>
  <si>
    <t>מרכז אולמן</t>
  </si>
  <si>
    <t>ביה"ס לתארים מתקדמים ע"ש אירווין וג'ואן ג'ייקובס</t>
  </si>
  <si>
    <t>הפקולטה לרפואה ע"ש רפפורט</t>
  </si>
  <si>
    <t>המכון הלאומי לחקר הבניה</t>
  </si>
  <si>
    <t>הספריה המרכזית</t>
  </si>
  <si>
    <t>המכון לחקר החלל</t>
  </si>
  <si>
    <t>המכון למצב מוצק</t>
  </si>
  <si>
    <t>הפקולטה להנדסה ביורפואית</t>
  </si>
  <si>
    <t>הפקולטה לביולוגיה</t>
  </si>
  <si>
    <t>מכון למחקר המים</t>
  </si>
  <si>
    <t>המרכז לחינוך קדם אקדמי</t>
  </si>
  <si>
    <t>לשכת המשנה הבכיר לנשיא</t>
  </si>
  <si>
    <t>שמירה וביטחון</t>
  </si>
  <si>
    <t>סמנכ"ל תפעול</t>
  </si>
  <si>
    <t>לשכת הנשיא ומזכירות הסנט</t>
  </si>
  <si>
    <t>לשכת המשנה לנשיא ומנכ"ל</t>
  </si>
  <si>
    <t>לשכת המשנה לנשיא לעניינים אקדמיים ולשכת הסגל האקדמי</t>
  </si>
  <si>
    <t>לימודי הסמכה</t>
  </si>
  <si>
    <t>לשכת דיקן הסטודנטים</t>
  </si>
  <si>
    <t>אגף משאבי אנוש</t>
  </si>
  <si>
    <t>מרכז רישום וקבלת מועמדים</t>
  </si>
  <si>
    <t>אגף נכסים והשקעות</t>
  </si>
  <si>
    <t>יחידת ביקורת</t>
  </si>
  <si>
    <t>אגף שירותים מינהליים</t>
  </si>
  <si>
    <t>אגף הכספים</t>
  </si>
  <si>
    <t>המרכז הבינלאומי בטכניון</t>
  </si>
  <si>
    <t>מחלקת רכש</t>
  </si>
  <si>
    <t>מחסן כימי</t>
  </si>
  <si>
    <t>אגף קשרי ציבור ופיתוח משאבים</t>
  </si>
  <si>
    <t>יחידת הקורטריון</t>
  </si>
  <si>
    <t>סגן נשיא לקשרי חוץ ופיתוח משאבים</t>
  </si>
  <si>
    <t>אגף בינוי ותחזוקה</t>
  </si>
  <si>
    <t>מרכז אורחים קולר</t>
  </si>
  <si>
    <t>בית הסטודנט</t>
  </si>
  <si>
    <t>תזמורת הטכניון</t>
  </si>
  <si>
    <t>מעונות הסטודנטים</t>
  </si>
  <si>
    <t>יחידת הבטיחות</t>
  </si>
  <si>
    <t>לשכת המשנה לנשיא למחקר</t>
  </si>
  <si>
    <t>לשכת סגן המשנה הבכיר לנשיא</t>
  </si>
  <si>
    <t>המרכז לקידום הלמידה וההוראה</t>
  </si>
  <si>
    <t>הרשות למחקר טרום קליני</t>
  </si>
  <si>
    <t>אגף מחשוב ומערכות מידע</t>
  </si>
  <si>
    <t>יחידת השיווק</t>
  </si>
  <si>
    <t>אגף חשבות</t>
  </si>
  <si>
    <t>אגף תקציבים</t>
  </si>
  <si>
    <t>הלשכה המשפטית</t>
  </si>
  <si>
    <t>יחידת הדואר</t>
  </si>
  <si>
    <t>יחידת הדפוס</t>
  </si>
  <si>
    <t>היחידה ללימודי המשך ולימודי חוץ ע"ש עזריאלי</t>
  </si>
  <si>
    <t>המרכז הבין תחומי למדעי החיים וההנדסה</t>
  </si>
  <si>
    <r>
      <t xml:space="preserve">נא הזינו את מספרי התקציב עבורם נדרשת הרשאה. 
</t>
    </r>
    <r>
      <rPr>
        <sz val="11"/>
        <color indexed="10"/>
        <rFont val="Arial"/>
        <family val="2"/>
      </rPr>
      <t>במידה ונדרשת הרשאה לכלל התקציבים האופרטיביים של היחידה, יש להזין את מספר היחידה.</t>
    </r>
  </si>
  <si>
    <t>סגן נשיא לפרויקטים אסטרטגיים</t>
  </si>
  <si>
    <t>שם הפקולטה/היחידה</t>
  </si>
  <si>
    <t>TRUEFALSEFALSE</t>
  </si>
  <si>
    <t>TRUETRUEFALSE</t>
  </si>
  <si>
    <t>TRUEFALSETRUE</t>
  </si>
  <si>
    <t>TRUETRUETRUE</t>
  </si>
  <si>
    <t>FALSETRUEFALSE</t>
  </si>
  <si>
    <t>FALSETRUETRUE</t>
  </si>
  <si>
    <t>FALSEFALSETRUE</t>
  </si>
  <si>
    <t>שילוב</t>
  </si>
  <si>
    <t>טקסט</t>
  </si>
  <si>
    <t>צפייה בלבד</t>
  </si>
  <si>
    <t>צפייה והקלדה</t>
  </si>
  <si>
    <t>צפייה וחתימה</t>
  </si>
  <si>
    <t>הרשאות מלאות</t>
  </si>
  <si>
    <t>הקלדה בלבד</t>
  </si>
  <si>
    <t>הקלדה וחתימה</t>
  </si>
  <si>
    <t>חתימה בלבד</t>
  </si>
  <si>
    <t>קוד אחריות</t>
  </si>
  <si>
    <t>תיאר</t>
  </si>
  <si>
    <t>מידע בלבד</t>
  </si>
  <si>
    <t>אישור רכש עד 50 אש"ח</t>
  </si>
  <si>
    <t>אישור רכש מעל 50 אש"ח</t>
  </si>
  <si>
    <t>00</t>
  </si>
  <si>
    <t>חבר סגל/חוקר</t>
  </si>
  <si>
    <t>+</t>
  </si>
  <si>
    <t>13</t>
  </si>
  <si>
    <t>ראש מנהל</t>
  </si>
  <si>
    <t>14</t>
  </si>
  <si>
    <t>דיקן/ראש יחידה</t>
  </si>
  <si>
    <t>15</t>
  </si>
  <si>
    <t>רכז מחקר</t>
  </si>
  <si>
    <t>יחידה ארגונית</t>
  </si>
  <si>
    <t>70</t>
  </si>
  <si>
    <t>מקליד וצופה</t>
  </si>
  <si>
    <t>71</t>
  </si>
  <si>
    <t>צופה</t>
  </si>
  <si>
    <t>72</t>
  </si>
  <si>
    <t>מקליד</t>
  </si>
  <si>
    <t>73</t>
  </si>
  <si>
    <t>צופה (ללא שכר)</t>
  </si>
  <si>
    <t>תפקיד</t>
  </si>
  <si>
    <t>לא למחוק</t>
  </si>
  <si>
    <t>קוד לשימוש פנימי</t>
  </si>
  <si>
    <t>(*) רלוונטי רק עבור חבר סגל/חוקר</t>
  </si>
  <si>
    <t>קבלת התראות עבור דרישות/הזמנות ממתינות לאישור (*)</t>
  </si>
  <si>
    <t>הוספת משתמש</t>
  </si>
  <si>
    <t>יחידת מנהל ולוגיסטיקה</t>
  </si>
  <si>
    <t>2010 - הפקולטה להנדסה אזרחית וסביבתית</t>
  </si>
  <si>
    <t>2020 - הפקולטה לארכיטקטורה ובינוי ערים</t>
  </si>
  <si>
    <t>2030 - הפקולטה להנדסת מכונות</t>
  </si>
  <si>
    <t>2040 - הפקולטה למדע והנדסה של חומרים</t>
  </si>
  <si>
    <t>2050 - הפקולטה להנדסת חשמל ע"ש אנדרו וארנה ויטרבי</t>
  </si>
  <si>
    <t>2060 - הפקולטה לכימיה ע"ש שוליך</t>
  </si>
  <si>
    <t>2070 - הפקולטה להנדסה כימית ע"ש וולפסון</t>
  </si>
  <si>
    <t>2080 - הפקולטה להנדסת ביוטכנולוגיה ומזון</t>
  </si>
  <si>
    <t>2090 - הפקולטה לפיסיקה</t>
  </si>
  <si>
    <t>2100 - הפקולטה למתמטיקה</t>
  </si>
  <si>
    <t>2110 - המכון לחקר התחבורה</t>
  </si>
  <si>
    <t>2120 - הפקולטה למדעי המחשב</t>
  </si>
  <si>
    <t>2130 - מרכז המחשבים</t>
  </si>
  <si>
    <t>2160 - הפקולטה להנדסת אוירונוטיקה וחלל</t>
  </si>
  <si>
    <t>2170 - אחזקת בנין קנדה</t>
  </si>
  <si>
    <t>2180 - פיקוח סכנות קרינה</t>
  </si>
  <si>
    <t>2190 - הפקולטה להנדסת תעשיה וניהול ע"ש ויליאם דוידסון</t>
  </si>
  <si>
    <t>2200 - המחלקה ללימודים הומניסטיים ואמנויות</t>
  </si>
  <si>
    <t>2210 - אחזקת בניין וולפסון</t>
  </si>
  <si>
    <t>2220 - הפקולטה לחינוך למדע וטכנולוגיה</t>
  </si>
  <si>
    <t>2240 - מעבדות הוראה ע"ש דנציגר</t>
  </si>
  <si>
    <t>2250 - מרכז אולמן</t>
  </si>
  <si>
    <t>2260 - ביה"ס לתארים מתקדמים ע"ש אירווין וג'ואן ג'ייקובס</t>
  </si>
  <si>
    <t>2270 - הפקולטה לרפואה ע"ש רפפורט</t>
  </si>
  <si>
    <t>2280 - המכון הלאומי לחקר הבניה</t>
  </si>
  <si>
    <t>2290 - הספריה המרכזית</t>
  </si>
  <si>
    <t>2310 - המכון לחקר החלל</t>
  </si>
  <si>
    <t>2320 - המכון למצב מוצק</t>
  </si>
  <si>
    <t>2330 - הפקולטה להנדסה ביורפואית</t>
  </si>
  <si>
    <t>2340 - הפקולטה לביולוגיה</t>
  </si>
  <si>
    <t>2350 - מכון למחקר המים</t>
  </si>
  <si>
    <t>2370 - המרכז לחינוך קדם אקדמי</t>
  </si>
  <si>
    <t>2380 - לשכת המשנה הבכיר לנשיא</t>
  </si>
  <si>
    <t>2390 - שמירה וביטחון</t>
  </si>
  <si>
    <t>2400 - סמנכ"ל תפעול</t>
  </si>
  <si>
    <t>2410 - לשכת הנשיא ומזכירות הסנט</t>
  </si>
  <si>
    <t>2420 - לשכת המשנה לנשיא ומנכ"ל</t>
  </si>
  <si>
    <t>2430 - לשכת המשנה לנשיא לעניינים אקדמיים ולשכת הסגל האקדמי</t>
  </si>
  <si>
    <t>2440 - לימודי הסמכה</t>
  </si>
  <si>
    <t>2450 - לשכת דיקן הסטודנטים</t>
  </si>
  <si>
    <t>2460 - אגף משאבי אנוש</t>
  </si>
  <si>
    <t>2470 - מרכז רישום וקבלת מועמדים</t>
  </si>
  <si>
    <t>2480 - אגף נכסים והשקעות</t>
  </si>
  <si>
    <t>2490 - יחידת ביקורת</t>
  </si>
  <si>
    <t>2500 - אגף שירותים מינהליים</t>
  </si>
  <si>
    <t>2510 - אגף הכספים</t>
  </si>
  <si>
    <t>2520 - המרכז הבינלאומי בטכניון</t>
  </si>
  <si>
    <t>2530 - מחלקת רכש</t>
  </si>
  <si>
    <t>2540 - מחסן כימי</t>
  </si>
  <si>
    <t>2550 - אגף קשרי ציבור ופיתוח משאבים</t>
  </si>
  <si>
    <t>2560 - יחידת הקורטריון</t>
  </si>
  <si>
    <t>2570 - סגן נשיא לקשרי חוץ ופיתוח משאבים</t>
  </si>
  <si>
    <t>2580 - אגף בינוי ותחזוקה</t>
  </si>
  <si>
    <t>2590 - מרכז אורחים קולר</t>
  </si>
  <si>
    <t>2600 - בית הסטודנט</t>
  </si>
  <si>
    <t>2620 - תזמורת הטכניון</t>
  </si>
  <si>
    <t>2630 - מעונות הסטודנטים</t>
  </si>
  <si>
    <t>2640 - יחידת הבטיחות</t>
  </si>
  <si>
    <t>2650 - לשכת המשנה לנשיא למחקר</t>
  </si>
  <si>
    <t>2670 - לשכת סגן המשנה הבכיר לנשיא</t>
  </si>
  <si>
    <t>2680 - המרכז לקידום הלמידה וההוראה</t>
  </si>
  <si>
    <t>2780 - הרשות למחקר טרום קליני</t>
  </si>
  <si>
    <t>2790 - אגף מחשוב ומערכות מידע</t>
  </si>
  <si>
    <t>2800 - יחידת השיווק</t>
  </si>
  <si>
    <t>2810 - אגף חשבות</t>
  </si>
  <si>
    <t>2820 - אגף תקציבים</t>
  </si>
  <si>
    <t>2830 - הלשכה המשפטית</t>
  </si>
  <si>
    <t>2840 - יחידת הדואר</t>
  </si>
  <si>
    <t>2850 - יחידת הדפוס</t>
  </si>
  <si>
    <t>2900 - סגן נשיא לפרויקטים אסטרטגיים</t>
  </si>
  <si>
    <t>2930 - היחידה ללימודי המשך ולימודי חוץ ע"ש עזריאלי</t>
  </si>
  <si>
    <t>2940 - יחידת מנהל ולוגיסטיקה</t>
  </si>
  <si>
    <t>2990 - המרכז הבין תחומי למדעי החיים וההנדסה</t>
  </si>
  <si>
    <t>החלפת משתמש קיים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</si>
</sst>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General_)"/>
    <numFmt numFmtId="165" formatCode="#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Courier"/>
      <family val="0"/>
    </font>
    <font>
      <sz val="11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Arial"/>
      <family val="2"/>
    </font>
    <font>
      <sz val="11"/>
      <color indexed="63"/>
      <name val="Arial"/>
      <family val="2"/>
    </font>
    <font>
      <sz val="11"/>
      <color indexed="22"/>
      <name val="Arial"/>
      <family val="2"/>
    </font>
    <font>
      <b/>
      <sz val="11"/>
      <color indexed="63"/>
      <name val="Arial"/>
      <family val="2"/>
    </font>
    <font>
      <b/>
      <sz val="14"/>
      <color indexed="63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3" tint="-0.4999699890613556"/>
      <name val="Calibri"/>
      <family val="2"/>
    </font>
    <font>
      <sz val="11"/>
      <color theme="2" tint="-0.24997000396251678"/>
      <name val="Calibri"/>
      <family val="2"/>
    </font>
    <font>
      <b/>
      <sz val="11"/>
      <color theme="3" tint="-0.4999699890613556"/>
      <name val="Calibri"/>
      <family val="2"/>
    </font>
    <font>
      <sz val="11"/>
      <color theme="1"/>
      <name val="Arial"/>
      <family val="2"/>
    </font>
    <font>
      <b/>
      <sz val="14"/>
      <color theme="3" tint="-0.4999699890613556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thin"/>
      <bottom style="hair"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2" fillId="0" borderId="0">
      <alignment/>
      <protection/>
    </xf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6" fillId="0" borderId="10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33" borderId="13" xfId="0" applyFill="1" applyBorder="1" applyAlignment="1" applyProtection="1">
      <alignment horizontal="right" vertical="center"/>
      <protection locked="0"/>
    </xf>
    <xf numFmtId="0" fontId="0" fillId="33" borderId="14" xfId="0" applyFill="1" applyBorder="1" applyAlignment="1" applyProtection="1">
      <alignment horizontal="right" vertical="center"/>
      <protection locked="0"/>
    </xf>
    <xf numFmtId="0" fontId="0" fillId="33" borderId="15" xfId="0" applyFill="1" applyBorder="1" applyAlignment="1" applyProtection="1">
      <alignment horizontal="right" vertical="center"/>
      <protection locked="0"/>
    </xf>
    <xf numFmtId="0" fontId="42" fillId="0" borderId="0" xfId="0" applyFont="1" applyBorder="1" applyAlignment="1">
      <alignment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36" fillId="0" borderId="19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0" fillId="0" borderId="23" xfId="0" applyBorder="1" applyAlignment="1" quotePrefix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0" fillId="0" borderId="25" xfId="0" applyBorder="1" applyAlignment="1" quotePrefix="1">
      <alignment horizontal="center"/>
    </xf>
    <xf numFmtId="0" fontId="0" fillId="0" borderId="26" xfId="0" applyBorder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 quotePrefix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65" fontId="0" fillId="33" borderId="29" xfId="0" applyNumberFormat="1" applyFill="1" applyBorder="1" applyAlignment="1" applyProtection="1">
      <alignment horizontal="center" vertical="center"/>
      <protection locked="0"/>
    </xf>
    <xf numFmtId="165" fontId="0" fillId="33" borderId="30" xfId="0" applyNumberFormat="1" applyFill="1" applyBorder="1" applyAlignment="1" applyProtection="1">
      <alignment horizontal="center" vertical="center"/>
      <protection locked="0"/>
    </xf>
    <xf numFmtId="165" fontId="0" fillId="33" borderId="31" xfId="0" applyNumberForma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36" fillId="0" borderId="17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36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14" fontId="44" fillId="0" borderId="0" xfId="0" applyNumberFormat="1" applyFont="1" applyBorder="1" applyAlignment="1">
      <alignment vertical="center"/>
    </xf>
    <xf numFmtId="0" fontId="36" fillId="0" borderId="33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36" fillId="34" borderId="34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 wrapText="1"/>
    </xf>
    <xf numFmtId="0" fontId="36" fillId="34" borderId="35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45" fillId="0" borderId="0" xfId="0" applyFont="1" applyAlignment="1">
      <alignment horizontal="right" vertical="center" indent="1" readingOrder="2"/>
    </xf>
    <xf numFmtId="0" fontId="36" fillId="0" borderId="0" xfId="0" applyFont="1" applyBorder="1" applyAlignment="1">
      <alignment horizontal="center"/>
    </xf>
    <xf numFmtId="0" fontId="0" fillId="0" borderId="0" xfId="0" applyAlignment="1">
      <alignment horizontal="right" readingOrder="2"/>
    </xf>
    <xf numFmtId="0" fontId="3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0" fillId="35" borderId="13" xfId="0" applyFill="1" applyBorder="1" applyAlignment="1" applyProtection="1">
      <alignment horizontal="right" vertical="center"/>
      <protection locked="0"/>
    </xf>
    <xf numFmtId="0" fontId="0" fillId="35" borderId="14" xfId="0" applyFill="1" applyBorder="1" applyAlignment="1" applyProtection="1">
      <alignment horizontal="right" vertical="center"/>
      <protection locked="0"/>
    </xf>
    <xf numFmtId="0" fontId="0" fillId="35" borderId="15" xfId="0" applyFill="1" applyBorder="1" applyAlignment="1" applyProtection="1">
      <alignment horizontal="right" vertical="center"/>
      <protection locked="0"/>
    </xf>
    <xf numFmtId="0" fontId="36" fillId="0" borderId="0" xfId="0" applyFont="1" applyBorder="1" applyAlignment="1">
      <alignment horizontal="center"/>
    </xf>
    <xf numFmtId="0" fontId="0" fillId="0" borderId="0" xfId="0" applyFont="1" applyAlignment="1">
      <alignment horizontal="right" vertical="center" readingOrder="2"/>
    </xf>
    <xf numFmtId="0" fontId="0" fillId="0" borderId="0" xfId="0" applyAlignment="1">
      <alignment horizontal="right" vertical="center" readingOrder="2"/>
    </xf>
    <xf numFmtId="0" fontId="36" fillId="0" borderId="16" xfId="0" applyFont="1" applyBorder="1" applyAlignment="1">
      <alignment horizontal="center" vertical="center" wrapText="1"/>
    </xf>
    <xf numFmtId="165" fontId="0" fillId="33" borderId="32" xfId="0" applyNumberFormat="1" applyFill="1" applyBorder="1" applyAlignment="1" applyProtection="1">
      <alignment horizontal="center" vertical="center"/>
      <protection locked="0"/>
    </xf>
    <xf numFmtId="165" fontId="0" fillId="33" borderId="37" xfId="0" applyNumberFormat="1" applyFill="1" applyBorder="1" applyAlignment="1" applyProtection="1">
      <alignment horizontal="center" vertical="center"/>
      <protection locked="0"/>
    </xf>
    <xf numFmtId="165" fontId="0" fillId="33" borderId="38" xfId="0" applyNumberFormat="1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 wrapText="1"/>
    </xf>
    <xf numFmtId="0" fontId="0" fillId="35" borderId="33" xfId="0" applyFill="1" applyBorder="1" applyAlignment="1" applyProtection="1">
      <alignment horizontal="right" vertical="center"/>
      <protection locked="0"/>
    </xf>
    <xf numFmtId="0" fontId="0" fillId="0" borderId="14" xfId="33" applyNumberFormat="1" applyFont="1" applyBorder="1" applyAlignment="1">
      <alignment vertical="center"/>
    </xf>
    <xf numFmtId="0" fontId="36" fillId="13" borderId="0" xfId="0" applyFont="1" applyFill="1" applyAlignment="1">
      <alignment/>
    </xf>
    <xf numFmtId="0" fontId="48" fillId="13" borderId="0" xfId="0" applyFont="1" applyFill="1" applyAlignment="1">
      <alignment horizontal="right" readingOrder="2"/>
    </xf>
    <xf numFmtId="0" fontId="47" fillId="0" borderId="36" xfId="0" applyFont="1" applyBorder="1" applyAlignment="1">
      <alignment horizontal="center" vertical="center"/>
    </xf>
    <xf numFmtId="0" fontId="36" fillId="33" borderId="18" xfId="0" applyFont="1" applyFill="1" applyBorder="1" applyAlignment="1" applyProtection="1">
      <alignment horizontal="center" vertical="center" wrapText="1" readingOrder="2"/>
      <protection locked="0"/>
    </xf>
    <xf numFmtId="0" fontId="36" fillId="33" borderId="17" xfId="0" applyFont="1" applyFill="1" applyBorder="1" applyAlignment="1" applyProtection="1">
      <alignment horizontal="center" vertical="center" wrapText="1" readingOrder="2"/>
      <protection locked="0"/>
    </xf>
    <xf numFmtId="0" fontId="36" fillId="33" borderId="19" xfId="0" applyFont="1" applyFill="1" applyBorder="1" applyAlignment="1" applyProtection="1">
      <alignment horizontal="center" vertical="center" wrapText="1" readingOrder="2"/>
      <protection locked="0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0" fontId="36" fillId="0" borderId="36" xfId="0" applyFont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36" fillId="0" borderId="17" xfId="0" applyFont="1" applyBorder="1" applyAlignment="1">
      <alignment horizontal="center" vertical="center"/>
    </xf>
    <xf numFmtId="0" fontId="48" fillId="13" borderId="10" xfId="0" applyFont="1" applyFill="1" applyBorder="1" applyAlignment="1">
      <alignment horizontal="center" vertical="center" wrapText="1"/>
    </xf>
    <xf numFmtId="0" fontId="48" fillId="13" borderId="11" xfId="0" applyFont="1" applyFill="1" applyBorder="1" applyAlignment="1">
      <alignment horizontal="center" vertical="center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3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85725</xdr:rowOff>
    </xdr:from>
    <xdr:to>
      <xdr:col>3</xdr:col>
      <xdr:colOff>676275</xdr:colOff>
      <xdr:row>3</xdr:row>
      <xdr:rowOff>161925</xdr:rowOff>
    </xdr:to>
    <xdr:pic>
      <xdr:nvPicPr>
        <xdr:cNvPr id="1" name="תמונה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5725"/>
          <a:ext cx="1114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2"/>
  <dimension ref="A1:W75"/>
  <sheetViews>
    <sheetView rightToLeft="1" zoomScalePageLayoutView="0" workbookViewId="0" topLeftCell="A3">
      <selection activeCell="A2" sqref="A2:C2"/>
    </sheetView>
  </sheetViews>
  <sheetFormatPr defaultColWidth="9.140625" defaultRowHeight="15"/>
  <cols>
    <col min="1" max="1" width="44.421875" style="68" customWidth="1"/>
    <col min="2" max="2" width="10.7109375" style="2" customWidth="1"/>
    <col min="3" max="3" width="44.421875" style="2" customWidth="1"/>
    <col min="4" max="8" width="9.00390625" style="2" customWidth="1"/>
    <col min="9" max="9" width="17.57421875" style="2" customWidth="1"/>
    <col min="10" max="10" width="12.00390625" style="2" customWidth="1"/>
    <col min="11" max="15" width="9.00390625" style="2" customWidth="1"/>
    <col min="16" max="16384" width="9.00390625" style="2" customWidth="1"/>
  </cols>
  <sheetData>
    <row r="1" spans="1:23" ht="60">
      <c r="A1" s="68" t="s">
        <v>122</v>
      </c>
      <c r="B1" s="2" t="s">
        <v>9</v>
      </c>
      <c r="C1" s="2" t="s">
        <v>0</v>
      </c>
      <c r="E1" s="2" t="s">
        <v>10</v>
      </c>
      <c r="I1" s="2" t="s">
        <v>99</v>
      </c>
      <c r="J1" s="2" t="s">
        <v>100</v>
      </c>
      <c r="Q1" s="22" t="s">
        <v>109</v>
      </c>
      <c r="R1" s="21" t="s">
        <v>108</v>
      </c>
      <c r="S1" s="22" t="s">
        <v>110</v>
      </c>
      <c r="T1" s="22" t="s">
        <v>5</v>
      </c>
      <c r="U1" s="22" t="s">
        <v>4</v>
      </c>
      <c r="V1" s="22" t="s">
        <v>111</v>
      </c>
      <c r="W1" s="23" t="s">
        <v>112</v>
      </c>
    </row>
    <row r="2" spans="5:23" ht="30">
      <c r="E2" s="2" t="s">
        <v>8</v>
      </c>
      <c r="I2" s="2" t="s">
        <v>92</v>
      </c>
      <c r="J2" s="2" t="s">
        <v>101</v>
      </c>
      <c r="Q2" s="36"/>
      <c r="R2" s="54" t="s">
        <v>132</v>
      </c>
      <c r="S2" s="55">
        <v>3</v>
      </c>
      <c r="T2" s="55">
        <f>S2+1</f>
        <v>4</v>
      </c>
      <c r="U2" s="55">
        <f>T2+1</f>
        <v>5</v>
      </c>
      <c r="V2" s="55">
        <f>U2+1</f>
        <v>6</v>
      </c>
      <c r="W2" s="56">
        <f>V2+1</f>
        <v>7</v>
      </c>
    </row>
    <row r="3" spans="1:23" ht="15">
      <c r="A3" s="69" t="s">
        <v>138</v>
      </c>
      <c r="B3">
        <v>2010</v>
      </c>
      <c r="C3" t="s">
        <v>18</v>
      </c>
      <c r="E3" s="2" t="s">
        <v>11</v>
      </c>
      <c r="I3" s="2" t="s">
        <v>93</v>
      </c>
      <c r="J3" s="2" t="s">
        <v>102</v>
      </c>
      <c r="M3" s="16" t="s">
        <v>5</v>
      </c>
      <c r="N3" s="15" t="s">
        <v>4</v>
      </c>
      <c r="O3" s="15" t="s">
        <v>6</v>
      </c>
      <c r="Q3" s="25" t="s">
        <v>114</v>
      </c>
      <c r="R3" s="24" t="s">
        <v>113</v>
      </c>
      <c r="S3" s="26"/>
      <c r="T3" s="27" t="s">
        <v>115</v>
      </c>
      <c r="U3" s="27" t="s">
        <v>115</v>
      </c>
      <c r="V3" s="27" t="s">
        <v>115</v>
      </c>
      <c r="W3" s="28"/>
    </row>
    <row r="4" spans="1:23" ht="15">
      <c r="A4" s="69" t="s">
        <v>139</v>
      </c>
      <c r="B4">
        <v>2020</v>
      </c>
      <c r="C4" t="s">
        <v>19</v>
      </c>
      <c r="E4" s="2" t="s">
        <v>12</v>
      </c>
      <c r="I4" s="2" t="s">
        <v>94</v>
      </c>
      <c r="J4" s="2" t="s">
        <v>103</v>
      </c>
      <c r="Q4" s="25" t="s">
        <v>117</v>
      </c>
      <c r="R4" s="24" t="s">
        <v>116</v>
      </c>
      <c r="S4" s="26"/>
      <c r="T4" s="27" t="s">
        <v>115</v>
      </c>
      <c r="U4" s="27" t="s">
        <v>115</v>
      </c>
      <c r="V4" s="27" t="s">
        <v>115</v>
      </c>
      <c r="W4" s="28"/>
    </row>
    <row r="5" spans="1:23" ht="15">
      <c r="A5" s="69" t="s">
        <v>140</v>
      </c>
      <c r="B5">
        <v>2030</v>
      </c>
      <c r="C5" t="s">
        <v>20</v>
      </c>
      <c r="E5" s="2" t="s">
        <v>11</v>
      </c>
      <c r="I5" s="2" t="s">
        <v>95</v>
      </c>
      <c r="J5" s="2" t="s">
        <v>104</v>
      </c>
      <c r="Q5" s="25" t="s">
        <v>119</v>
      </c>
      <c r="R5" s="24" t="s">
        <v>118</v>
      </c>
      <c r="S5" s="26"/>
      <c r="T5" s="27" t="s">
        <v>115</v>
      </c>
      <c r="U5" s="27" t="s">
        <v>115</v>
      </c>
      <c r="V5" s="27" t="s">
        <v>115</v>
      </c>
      <c r="W5" s="29" t="s">
        <v>115</v>
      </c>
    </row>
    <row r="6" spans="1:23" ht="15">
      <c r="A6" s="69" t="s">
        <v>141</v>
      </c>
      <c r="B6">
        <v>2040</v>
      </c>
      <c r="C6" t="s">
        <v>21</v>
      </c>
      <c r="E6" s="2" t="s">
        <v>13</v>
      </c>
      <c r="I6" s="2" t="s">
        <v>96</v>
      </c>
      <c r="J6" s="2" t="s">
        <v>105</v>
      </c>
      <c r="Q6" s="25" t="s">
        <v>121</v>
      </c>
      <c r="R6" s="24" t="s">
        <v>120</v>
      </c>
      <c r="S6" s="26"/>
      <c r="T6" s="27" t="s">
        <v>115</v>
      </c>
      <c r="U6" s="27" t="s">
        <v>115</v>
      </c>
      <c r="V6" s="27" t="s">
        <v>115</v>
      </c>
      <c r="W6" s="28"/>
    </row>
    <row r="7" spans="1:23" ht="15">
      <c r="A7" s="69" t="s">
        <v>142</v>
      </c>
      <c r="B7">
        <v>2050</v>
      </c>
      <c r="C7" t="s">
        <v>22</v>
      </c>
      <c r="I7" s="2" t="s">
        <v>97</v>
      </c>
      <c r="J7" s="2" t="s">
        <v>106</v>
      </c>
      <c r="Q7" s="25" t="s">
        <v>124</v>
      </c>
      <c r="R7" s="24" t="s">
        <v>123</v>
      </c>
      <c r="S7" s="26"/>
      <c r="T7" s="27" t="s">
        <v>115</v>
      </c>
      <c r="U7" s="27" t="s">
        <v>115</v>
      </c>
      <c r="V7" s="26"/>
      <c r="W7" s="28"/>
    </row>
    <row r="8" spans="1:23" ht="15">
      <c r="A8" s="69" t="s">
        <v>143</v>
      </c>
      <c r="B8">
        <v>2060</v>
      </c>
      <c r="C8" t="s">
        <v>23</v>
      </c>
      <c r="I8" s="2" t="s">
        <v>98</v>
      </c>
      <c r="J8" s="2" t="s">
        <v>107</v>
      </c>
      <c r="Q8" s="25" t="s">
        <v>126</v>
      </c>
      <c r="R8" s="24" t="s">
        <v>125</v>
      </c>
      <c r="S8" s="26"/>
      <c r="T8" s="27" t="s">
        <v>115</v>
      </c>
      <c r="U8" s="27"/>
      <c r="V8" s="26"/>
      <c r="W8" s="28"/>
    </row>
    <row r="9" spans="1:23" ht="14.25">
      <c r="A9" s="69" t="s">
        <v>144</v>
      </c>
      <c r="B9">
        <v>2070</v>
      </c>
      <c r="C9" t="s">
        <v>24</v>
      </c>
      <c r="Q9" s="25" t="s">
        <v>128</v>
      </c>
      <c r="R9" s="24" t="s">
        <v>127</v>
      </c>
      <c r="S9" s="26"/>
      <c r="T9" s="26"/>
      <c r="U9" s="27" t="s">
        <v>115</v>
      </c>
      <c r="V9" s="26"/>
      <c r="W9" s="28"/>
    </row>
    <row r="10" spans="1:23" ht="15" thickBot="1">
      <c r="A10" s="69" t="s">
        <v>145</v>
      </c>
      <c r="B10">
        <v>2080</v>
      </c>
      <c r="C10" t="s">
        <v>25</v>
      </c>
      <c r="Q10" s="31" t="s">
        <v>130</v>
      </c>
      <c r="R10" s="30" t="s">
        <v>129</v>
      </c>
      <c r="S10" s="32"/>
      <c r="T10" s="33" t="s">
        <v>115</v>
      </c>
      <c r="U10" s="32"/>
      <c r="V10" s="32"/>
      <c r="W10" s="34"/>
    </row>
    <row r="11" spans="1:3" ht="14.25">
      <c r="A11" s="69" t="s">
        <v>146</v>
      </c>
      <c r="B11">
        <v>2090</v>
      </c>
      <c r="C11" t="s">
        <v>26</v>
      </c>
    </row>
    <row r="12" spans="1:3" ht="14.25">
      <c r="A12" s="69" t="s">
        <v>147</v>
      </c>
      <c r="B12">
        <v>2100</v>
      </c>
      <c r="C12" t="s">
        <v>27</v>
      </c>
    </row>
    <row r="13" spans="1:3" ht="14.25">
      <c r="A13" s="69" t="s">
        <v>148</v>
      </c>
      <c r="B13">
        <v>2110</v>
      </c>
      <c r="C13" t="s">
        <v>28</v>
      </c>
    </row>
    <row r="14" spans="1:3" ht="14.25">
      <c r="A14" s="69" t="s">
        <v>149</v>
      </c>
      <c r="B14">
        <v>2120</v>
      </c>
      <c r="C14" t="s">
        <v>29</v>
      </c>
    </row>
    <row r="15" spans="1:3" ht="14.25">
      <c r="A15" s="69" t="s">
        <v>150</v>
      </c>
      <c r="B15">
        <v>2130</v>
      </c>
      <c r="C15" t="s">
        <v>30</v>
      </c>
    </row>
    <row r="16" spans="1:3" ht="14.25">
      <c r="A16" s="69" t="s">
        <v>151</v>
      </c>
      <c r="B16">
        <v>2160</v>
      </c>
      <c r="C16" t="s">
        <v>31</v>
      </c>
    </row>
    <row r="17" spans="1:3" ht="14.25">
      <c r="A17" s="69" t="s">
        <v>152</v>
      </c>
      <c r="B17">
        <v>2170</v>
      </c>
      <c r="C17" t="s">
        <v>32</v>
      </c>
    </row>
    <row r="18" spans="1:3" ht="14.25">
      <c r="A18" s="69" t="s">
        <v>153</v>
      </c>
      <c r="B18">
        <v>2180</v>
      </c>
      <c r="C18" t="s">
        <v>33</v>
      </c>
    </row>
    <row r="19" spans="1:3" ht="14.25">
      <c r="A19" s="69" t="s">
        <v>154</v>
      </c>
      <c r="B19">
        <v>2190</v>
      </c>
      <c r="C19" t="s">
        <v>34</v>
      </c>
    </row>
    <row r="20" spans="1:3" ht="14.25">
      <c r="A20" s="69" t="s">
        <v>155</v>
      </c>
      <c r="B20">
        <v>2200</v>
      </c>
      <c r="C20" t="s">
        <v>35</v>
      </c>
    </row>
    <row r="21" spans="1:3" ht="14.25">
      <c r="A21" s="69" t="s">
        <v>156</v>
      </c>
      <c r="B21">
        <v>2210</v>
      </c>
      <c r="C21" t="s">
        <v>36</v>
      </c>
    </row>
    <row r="22" spans="1:3" ht="14.25">
      <c r="A22" s="69" t="s">
        <v>157</v>
      </c>
      <c r="B22">
        <v>2220</v>
      </c>
      <c r="C22" t="s">
        <v>37</v>
      </c>
    </row>
    <row r="23" spans="1:3" ht="14.25">
      <c r="A23" s="69" t="s">
        <v>158</v>
      </c>
      <c r="B23">
        <v>2240</v>
      </c>
      <c r="C23" t="s">
        <v>38</v>
      </c>
    </row>
    <row r="24" spans="1:3" ht="14.25">
      <c r="A24" s="69" t="s">
        <v>159</v>
      </c>
      <c r="B24">
        <v>2250</v>
      </c>
      <c r="C24" t="s">
        <v>39</v>
      </c>
    </row>
    <row r="25" spans="1:3" ht="14.25">
      <c r="A25" s="69" t="s">
        <v>160</v>
      </c>
      <c r="B25">
        <v>2260</v>
      </c>
      <c r="C25" t="s">
        <v>40</v>
      </c>
    </row>
    <row r="26" spans="1:3" ht="14.25">
      <c r="A26" s="69" t="s">
        <v>161</v>
      </c>
      <c r="B26">
        <v>2270</v>
      </c>
      <c r="C26" t="s">
        <v>41</v>
      </c>
    </row>
    <row r="27" spans="1:3" ht="14.25">
      <c r="A27" s="69" t="s">
        <v>162</v>
      </c>
      <c r="B27">
        <v>2280</v>
      </c>
      <c r="C27" t="s">
        <v>42</v>
      </c>
    </row>
    <row r="28" spans="1:3" ht="14.25">
      <c r="A28" s="69" t="s">
        <v>163</v>
      </c>
      <c r="B28">
        <v>2290</v>
      </c>
      <c r="C28" t="s">
        <v>43</v>
      </c>
    </row>
    <row r="29" spans="1:3" ht="14.25">
      <c r="A29" s="69" t="s">
        <v>164</v>
      </c>
      <c r="B29">
        <v>2310</v>
      </c>
      <c r="C29" t="s">
        <v>44</v>
      </c>
    </row>
    <row r="30" spans="1:3" ht="14.25">
      <c r="A30" s="69" t="s">
        <v>165</v>
      </c>
      <c r="B30">
        <v>2320</v>
      </c>
      <c r="C30" t="s">
        <v>45</v>
      </c>
    </row>
    <row r="31" spans="1:3" ht="14.25">
      <c r="A31" s="69" t="s">
        <v>166</v>
      </c>
      <c r="B31">
        <v>2330</v>
      </c>
      <c r="C31" t="s">
        <v>46</v>
      </c>
    </row>
    <row r="32" spans="1:3" ht="14.25">
      <c r="A32" s="69" t="s">
        <v>167</v>
      </c>
      <c r="B32">
        <v>2340</v>
      </c>
      <c r="C32" t="s">
        <v>47</v>
      </c>
    </row>
    <row r="33" spans="1:3" ht="14.25">
      <c r="A33" s="69" t="s">
        <v>168</v>
      </c>
      <c r="B33">
        <v>2350</v>
      </c>
      <c r="C33" t="s">
        <v>48</v>
      </c>
    </row>
    <row r="34" spans="1:3" ht="14.25">
      <c r="A34" s="69" t="s">
        <v>169</v>
      </c>
      <c r="B34">
        <v>2370</v>
      </c>
      <c r="C34" t="s">
        <v>49</v>
      </c>
    </row>
    <row r="35" spans="1:3" ht="14.25">
      <c r="A35" s="69" t="s">
        <v>170</v>
      </c>
      <c r="B35">
        <v>2380</v>
      </c>
      <c r="C35" t="s">
        <v>50</v>
      </c>
    </row>
    <row r="36" spans="1:3" ht="14.25">
      <c r="A36" s="69" t="s">
        <v>171</v>
      </c>
      <c r="B36">
        <v>2390</v>
      </c>
      <c r="C36" t="s">
        <v>51</v>
      </c>
    </row>
    <row r="37" spans="1:3" ht="14.25">
      <c r="A37" s="69" t="s">
        <v>172</v>
      </c>
      <c r="B37">
        <v>2400</v>
      </c>
      <c r="C37" t="s">
        <v>52</v>
      </c>
    </row>
    <row r="38" spans="1:3" ht="14.25">
      <c r="A38" s="69" t="s">
        <v>173</v>
      </c>
      <c r="B38">
        <v>2410</v>
      </c>
      <c r="C38" t="s">
        <v>53</v>
      </c>
    </row>
    <row r="39" spans="1:3" ht="14.25">
      <c r="A39" s="69" t="s">
        <v>174</v>
      </c>
      <c r="B39">
        <v>2420</v>
      </c>
      <c r="C39" t="s">
        <v>54</v>
      </c>
    </row>
    <row r="40" spans="1:3" ht="14.25">
      <c r="A40" s="69" t="s">
        <v>175</v>
      </c>
      <c r="B40">
        <v>2430</v>
      </c>
      <c r="C40" t="s">
        <v>55</v>
      </c>
    </row>
    <row r="41" spans="1:3" ht="14.25">
      <c r="A41" s="69" t="s">
        <v>176</v>
      </c>
      <c r="B41">
        <v>2440</v>
      </c>
      <c r="C41" t="s">
        <v>56</v>
      </c>
    </row>
    <row r="42" spans="1:3" ht="14.25">
      <c r="A42" s="69" t="s">
        <v>177</v>
      </c>
      <c r="B42">
        <v>2450</v>
      </c>
      <c r="C42" t="s">
        <v>57</v>
      </c>
    </row>
    <row r="43" spans="1:3" ht="14.25">
      <c r="A43" s="69" t="s">
        <v>178</v>
      </c>
      <c r="B43">
        <v>2460</v>
      </c>
      <c r="C43" t="s">
        <v>58</v>
      </c>
    </row>
    <row r="44" spans="1:3" ht="14.25">
      <c r="A44" s="69" t="s">
        <v>179</v>
      </c>
      <c r="B44">
        <v>2470</v>
      </c>
      <c r="C44" t="s">
        <v>59</v>
      </c>
    </row>
    <row r="45" spans="1:3" ht="14.25">
      <c r="A45" s="69" t="s">
        <v>180</v>
      </c>
      <c r="B45">
        <v>2480</v>
      </c>
      <c r="C45" t="s">
        <v>60</v>
      </c>
    </row>
    <row r="46" spans="1:3" ht="14.25">
      <c r="A46" s="69" t="s">
        <v>181</v>
      </c>
      <c r="B46">
        <v>2490</v>
      </c>
      <c r="C46" t="s">
        <v>61</v>
      </c>
    </row>
    <row r="47" spans="1:3" ht="14.25">
      <c r="A47" s="69" t="s">
        <v>182</v>
      </c>
      <c r="B47">
        <v>2500</v>
      </c>
      <c r="C47" t="s">
        <v>62</v>
      </c>
    </row>
    <row r="48" spans="1:3" ht="14.25">
      <c r="A48" s="69" t="s">
        <v>183</v>
      </c>
      <c r="B48">
        <v>2510</v>
      </c>
      <c r="C48" t="s">
        <v>63</v>
      </c>
    </row>
    <row r="49" spans="1:3" ht="14.25">
      <c r="A49" s="69" t="s">
        <v>184</v>
      </c>
      <c r="B49">
        <v>2520</v>
      </c>
      <c r="C49" t="s">
        <v>64</v>
      </c>
    </row>
    <row r="50" spans="1:3" ht="14.25">
      <c r="A50" s="69" t="s">
        <v>185</v>
      </c>
      <c r="B50">
        <v>2530</v>
      </c>
      <c r="C50" t="s">
        <v>65</v>
      </c>
    </row>
    <row r="51" spans="1:3" ht="14.25">
      <c r="A51" s="69" t="s">
        <v>186</v>
      </c>
      <c r="B51">
        <v>2540</v>
      </c>
      <c r="C51" t="s">
        <v>66</v>
      </c>
    </row>
    <row r="52" spans="1:3" ht="14.25">
      <c r="A52" s="69" t="s">
        <v>187</v>
      </c>
      <c r="B52">
        <v>2550</v>
      </c>
      <c r="C52" t="s">
        <v>67</v>
      </c>
    </row>
    <row r="53" spans="1:3" ht="14.25">
      <c r="A53" s="69" t="s">
        <v>188</v>
      </c>
      <c r="B53">
        <v>2560</v>
      </c>
      <c r="C53" t="s">
        <v>68</v>
      </c>
    </row>
    <row r="54" spans="1:3" ht="14.25">
      <c r="A54" s="69" t="s">
        <v>189</v>
      </c>
      <c r="B54">
        <v>2570</v>
      </c>
      <c r="C54" t="s">
        <v>69</v>
      </c>
    </row>
    <row r="55" spans="1:3" ht="14.25">
      <c r="A55" s="69" t="s">
        <v>190</v>
      </c>
      <c r="B55">
        <v>2580</v>
      </c>
      <c r="C55" t="s">
        <v>70</v>
      </c>
    </row>
    <row r="56" spans="1:3" ht="14.25">
      <c r="A56" s="69" t="s">
        <v>191</v>
      </c>
      <c r="B56">
        <v>2590</v>
      </c>
      <c r="C56" t="s">
        <v>71</v>
      </c>
    </row>
    <row r="57" spans="1:3" ht="14.25">
      <c r="A57" s="69" t="s">
        <v>192</v>
      </c>
      <c r="B57">
        <v>2600</v>
      </c>
      <c r="C57" t="s">
        <v>72</v>
      </c>
    </row>
    <row r="58" spans="1:3" ht="14.25">
      <c r="A58" s="69" t="s">
        <v>193</v>
      </c>
      <c r="B58">
        <v>2620</v>
      </c>
      <c r="C58" t="s">
        <v>73</v>
      </c>
    </row>
    <row r="59" spans="1:3" ht="14.25">
      <c r="A59" s="69" t="s">
        <v>194</v>
      </c>
      <c r="B59">
        <v>2630</v>
      </c>
      <c r="C59" t="s">
        <v>74</v>
      </c>
    </row>
    <row r="60" spans="1:3" ht="14.25">
      <c r="A60" s="69" t="s">
        <v>195</v>
      </c>
      <c r="B60">
        <v>2640</v>
      </c>
      <c r="C60" t="s">
        <v>75</v>
      </c>
    </row>
    <row r="61" spans="1:3" ht="14.25">
      <c r="A61" s="69" t="s">
        <v>196</v>
      </c>
      <c r="B61">
        <v>2650</v>
      </c>
      <c r="C61" t="s">
        <v>76</v>
      </c>
    </row>
    <row r="62" spans="1:3" ht="14.25">
      <c r="A62" s="69" t="s">
        <v>197</v>
      </c>
      <c r="B62">
        <v>2670</v>
      </c>
      <c r="C62" t="s">
        <v>77</v>
      </c>
    </row>
    <row r="63" spans="1:3" ht="14.25">
      <c r="A63" s="69" t="s">
        <v>198</v>
      </c>
      <c r="B63">
        <v>2680</v>
      </c>
      <c r="C63" t="s">
        <v>78</v>
      </c>
    </row>
    <row r="64" spans="1:3" ht="14.25">
      <c r="A64" s="69" t="s">
        <v>199</v>
      </c>
      <c r="B64">
        <v>2780</v>
      </c>
      <c r="C64" t="s">
        <v>79</v>
      </c>
    </row>
    <row r="65" spans="1:3" ht="14.25">
      <c r="A65" s="69" t="s">
        <v>200</v>
      </c>
      <c r="B65">
        <v>2790</v>
      </c>
      <c r="C65" t="s">
        <v>80</v>
      </c>
    </row>
    <row r="66" spans="1:3" ht="14.25">
      <c r="A66" s="69" t="s">
        <v>201</v>
      </c>
      <c r="B66">
        <v>2800</v>
      </c>
      <c r="C66" t="s">
        <v>81</v>
      </c>
    </row>
    <row r="67" spans="1:3" ht="14.25">
      <c r="A67" s="69" t="s">
        <v>202</v>
      </c>
      <c r="B67">
        <v>2810</v>
      </c>
      <c r="C67" t="s">
        <v>82</v>
      </c>
    </row>
    <row r="68" spans="1:3" ht="14.25">
      <c r="A68" s="69" t="s">
        <v>203</v>
      </c>
      <c r="B68">
        <v>2820</v>
      </c>
      <c r="C68" t="s">
        <v>83</v>
      </c>
    </row>
    <row r="69" spans="1:3" ht="14.25">
      <c r="A69" s="69" t="s">
        <v>204</v>
      </c>
      <c r="B69">
        <v>2830</v>
      </c>
      <c r="C69" t="s">
        <v>84</v>
      </c>
    </row>
    <row r="70" spans="1:3" ht="14.25">
      <c r="A70" s="69" t="s">
        <v>205</v>
      </c>
      <c r="B70">
        <v>2840</v>
      </c>
      <c r="C70" t="s">
        <v>85</v>
      </c>
    </row>
    <row r="71" spans="1:3" ht="14.25">
      <c r="A71" s="69" t="s">
        <v>206</v>
      </c>
      <c r="B71">
        <v>2850</v>
      </c>
      <c r="C71" t="s">
        <v>86</v>
      </c>
    </row>
    <row r="72" spans="1:3" ht="14.25">
      <c r="A72" s="69" t="s">
        <v>207</v>
      </c>
      <c r="B72">
        <v>2900</v>
      </c>
      <c r="C72" t="s">
        <v>90</v>
      </c>
    </row>
    <row r="73" spans="1:3" ht="14.25">
      <c r="A73" s="69" t="s">
        <v>208</v>
      </c>
      <c r="B73">
        <v>2930</v>
      </c>
      <c r="C73" t="s">
        <v>87</v>
      </c>
    </row>
    <row r="74" spans="1:3" ht="14.25">
      <c r="A74" s="69" t="s">
        <v>209</v>
      </c>
      <c r="B74">
        <v>2940</v>
      </c>
      <c r="C74" t="s">
        <v>137</v>
      </c>
    </row>
    <row r="75" spans="1:3" ht="14.25">
      <c r="A75" s="69" t="s">
        <v>210</v>
      </c>
      <c r="B75">
        <v>2990</v>
      </c>
      <c r="C75" t="s">
        <v>88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3">
    <tabColor rgb="FF92D050"/>
    <pageSetUpPr fitToPage="1"/>
  </sheetPr>
  <dimension ref="B3:T41"/>
  <sheetViews>
    <sheetView showGridLines="0" rightToLeft="1" tabSelected="1" view="pageBreakPreview" zoomScaleSheetLayoutView="100" zoomScalePageLayoutView="0" workbookViewId="0" topLeftCell="A1">
      <selection activeCell="H1" sqref="H1"/>
    </sheetView>
  </sheetViews>
  <sheetFormatPr defaultColWidth="9.140625" defaultRowHeight="15" outlineLevelCol="1"/>
  <cols>
    <col min="2" max="2" width="2.28125" style="0" customWidth="1"/>
    <col min="3" max="3" width="4.421875" style="0" customWidth="1"/>
    <col min="4" max="4" width="18.7109375" style="0" customWidth="1"/>
    <col min="5" max="8" width="14.7109375" style="0" customWidth="1"/>
    <col min="9" max="9" width="12.57421875" style="0" customWidth="1"/>
    <col min="10" max="10" width="3.00390625" style="52" customWidth="1"/>
    <col min="11" max="16" width="9.7109375" style="0" hidden="1" customWidth="1" outlineLevel="1"/>
    <col min="17" max="17" width="9.00390625" style="0" customWidth="1" collapsed="1"/>
  </cols>
  <sheetData>
    <row r="1" ht="15"/>
    <row r="2" ht="15"/>
    <row r="3" spans="9:10" ht="15">
      <c r="I3" s="46">
        <f ca="1">TODAY()</f>
        <v>44784</v>
      </c>
      <c r="J3" s="46"/>
    </row>
    <row r="4" spans="6:15" s="14" customFormat="1" ht="18">
      <c r="F4" s="62" t="s">
        <v>83</v>
      </c>
      <c r="G4" s="62"/>
      <c r="H4" s="62"/>
      <c r="I4" s="62"/>
      <c r="J4" s="62"/>
      <c r="K4" s="62"/>
      <c r="L4" s="62"/>
      <c r="M4" s="45"/>
      <c r="N4" s="45"/>
      <c r="O4" s="45"/>
    </row>
    <row r="5" spans="2:16" ht="14.25">
      <c r="B5" s="10"/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  <c r="P5" s="10"/>
    </row>
    <row r="7" spans="3:18" ht="27.75" customHeight="1" thickBot="1">
      <c r="C7" s="80" t="s">
        <v>17</v>
      </c>
      <c r="D7" s="80"/>
      <c r="E7" s="80"/>
      <c r="F7" s="80"/>
      <c r="G7" s="80"/>
      <c r="H7" s="80"/>
      <c r="I7" s="80"/>
      <c r="J7" s="74"/>
      <c r="K7" s="63"/>
      <c r="L7" s="63"/>
      <c r="M7" s="63"/>
      <c r="N7" s="63"/>
      <c r="O7" s="63"/>
      <c r="P7" s="63"/>
      <c r="R7" s="58"/>
    </row>
    <row r="8" ht="14.25">
      <c r="T8" s="17"/>
    </row>
    <row r="9" spans="3:20" s="1" customFormat="1" ht="21.75" customHeight="1">
      <c r="C9" s="84" t="s">
        <v>91</v>
      </c>
      <c r="D9" s="85"/>
      <c r="E9" s="81"/>
      <c r="F9" s="82"/>
      <c r="G9" s="82"/>
      <c r="H9" s="82"/>
      <c r="I9" s="83"/>
      <c r="J9" s="50"/>
      <c r="T9" s="18"/>
    </row>
    <row r="10" ht="14.25">
      <c r="T10" s="17"/>
    </row>
    <row r="11" spans="3:17" s="1" customFormat="1" ht="21.75" customHeight="1">
      <c r="C11" s="3"/>
      <c r="D11" s="84" t="s">
        <v>136</v>
      </c>
      <c r="E11" s="90"/>
      <c r="F11" s="85"/>
      <c r="G11" s="84" t="s">
        <v>211</v>
      </c>
      <c r="H11" s="85"/>
      <c r="I11" s="91" t="s">
        <v>135</v>
      </c>
      <c r="J11" s="75"/>
      <c r="K11" s="84" t="s">
        <v>3</v>
      </c>
      <c r="L11" s="90"/>
      <c r="M11" s="90"/>
      <c r="N11" s="90"/>
      <c r="O11" s="90"/>
      <c r="P11" s="85"/>
      <c r="Q11"/>
    </row>
    <row r="12" spans="3:17" s="1" customFormat="1" ht="45">
      <c r="C12" s="4"/>
      <c r="D12" s="61" t="s">
        <v>1</v>
      </c>
      <c r="E12" s="61" t="s">
        <v>2</v>
      </c>
      <c r="F12" s="61" t="s">
        <v>131</v>
      </c>
      <c r="G12" s="61" t="s">
        <v>1</v>
      </c>
      <c r="H12" s="61" t="s">
        <v>2</v>
      </c>
      <c r="I12" s="92"/>
      <c r="J12" s="75"/>
      <c r="K12" s="70" t="str">
        <f>'גליון עזר'!S1</f>
        <v>מידע בלבד</v>
      </c>
      <c r="L12" s="35" t="str">
        <f>'גליון עזר'!T1</f>
        <v>צפייה</v>
      </c>
      <c r="M12" s="35" t="str">
        <f>'גליון עזר'!U1</f>
        <v>הקלדה</v>
      </c>
      <c r="N12" s="35" t="str">
        <f>'גליון עזר'!V1</f>
        <v>אישור רכש עד 50 אש"ח</v>
      </c>
      <c r="O12" s="35" t="str">
        <f>'גליון עזר'!W1</f>
        <v>אישור רכש מעל 50 אש"ח</v>
      </c>
      <c r="P12" s="35" t="s">
        <v>133</v>
      </c>
      <c r="Q12"/>
    </row>
    <row r="13" spans="3:17" s="1" customFormat="1" ht="21.75" customHeight="1">
      <c r="C13" s="7">
        <v>1</v>
      </c>
      <c r="D13" s="64"/>
      <c r="E13" s="64"/>
      <c r="F13" s="64"/>
      <c r="G13" s="64"/>
      <c r="H13" s="64"/>
      <c r="I13" s="64"/>
      <c r="J13" s="76"/>
      <c r="K13" s="71">
        <f>_xlfn.IFERROR(VLOOKUP($F13,'גליון עזר'!$Q:$W,HLOOKUP(K$12,'גליון עזר'!$Q$1:$W$2,2,0),0),"")</f>
      </c>
      <c r="L13" s="37">
        <f>_xlfn.IFERROR(VLOOKUP($F13,'גליון עזר'!$Q:$W,HLOOKUP(L$12,'גליון עזר'!$Q$1:$W$2,2,0),0),"")</f>
      </c>
      <c r="M13" s="37">
        <f>_xlfn.IFERROR(VLOOKUP($F13,'גליון עזר'!$Q:$W,HLOOKUP(M$12,'גליון עזר'!$Q$1:$W$2,2,0),0),"")</f>
      </c>
      <c r="N13" s="37">
        <f>_xlfn.IFERROR(VLOOKUP($F13,'גליון עזר'!$Q:$W,HLOOKUP(N$12,'גליון עזר'!$Q$1:$W$2,2,0),0),"")</f>
      </c>
      <c r="O13" s="37">
        <f>_xlfn.IFERROR(VLOOKUP($F13,'גליון עזר'!$Q:$W,HLOOKUP(O$12,'גליון עזר'!$Q$1:$W$2,2,0),0),"")</f>
      </c>
      <c r="P13" s="38">
        <f>_xlfn.IFERROR(VLOOKUP(F13,'גליון עזר'!Q:R,2,0),"")</f>
      </c>
      <c r="Q13"/>
    </row>
    <row r="14" spans="3:17" s="1" customFormat="1" ht="21.75" customHeight="1">
      <c r="C14" s="8">
        <v>2</v>
      </c>
      <c r="D14" s="65"/>
      <c r="E14" s="65"/>
      <c r="F14" s="65"/>
      <c r="G14" s="65"/>
      <c r="H14" s="65"/>
      <c r="I14" s="65"/>
      <c r="J14" s="76"/>
      <c r="K14" s="72">
        <f>_xlfn.IFERROR(VLOOKUP($F14,'גליון עזר'!$Q:$W,HLOOKUP(K$12,'גליון עזר'!$Q$1:$W$2,2,0),0),"")</f>
      </c>
      <c r="L14" s="38">
        <f>_xlfn.IFERROR(VLOOKUP($F14,'גליון עזר'!$Q:$W,HLOOKUP(L$12,'גליון עזר'!$Q$1:$W$2,2,0),0),"")</f>
      </c>
      <c r="M14" s="38">
        <f>_xlfn.IFERROR(VLOOKUP($F14,'גליון עזר'!$Q:$W,HLOOKUP(M$12,'גליון עזר'!$Q$1:$W$2,2,0),0),"")</f>
      </c>
      <c r="N14" s="38">
        <f>_xlfn.IFERROR(VLOOKUP($F14,'גליון עזר'!$Q:$W,HLOOKUP(N$12,'גליון עזר'!$Q$1:$W$2,2,0),0),"")</f>
      </c>
      <c r="O14" s="38">
        <f>_xlfn.IFERROR(VLOOKUP($F14,'גליון עזר'!$Q:$W,HLOOKUP(O$12,'גליון עזר'!$Q$1:$W$2,2,0),0),"")</f>
      </c>
      <c r="P14" s="38">
        <f>_xlfn.IFERROR(VLOOKUP(F14,'גליון עזר'!Q:R,2,0),"")</f>
      </c>
      <c r="Q14"/>
    </row>
    <row r="15" spans="3:17" s="1" customFormat="1" ht="21.75" customHeight="1">
      <c r="C15" s="8">
        <v>3</v>
      </c>
      <c r="D15" s="65"/>
      <c r="E15" s="65"/>
      <c r="F15" s="65"/>
      <c r="G15" s="65"/>
      <c r="H15" s="65"/>
      <c r="I15" s="65"/>
      <c r="J15" s="76"/>
      <c r="K15" s="72">
        <f>_xlfn.IFERROR(VLOOKUP($F15,'גליון עזר'!$Q:$W,HLOOKUP(K$12,'גליון עזר'!$Q$1:$W$2,2,0),0),"")</f>
      </c>
      <c r="L15" s="38">
        <f>_xlfn.IFERROR(VLOOKUP($F15,'גליון עזר'!$Q:$W,HLOOKUP(L$12,'גליון עזר'!$Q$1:$W$2,2,0),0),"")</f>
      </c>
      <c r="M15" s="38">
        <f>_xlfn.IFERROR(VLOOKUP($F15,'גליון עזר'!$Q:$W,HLOOKUP(M$12,'גליון עזר'!$Q$1:$W$2,2,0),0),"")</f>
      </c>
      <c r="N15" s="38">
        <f>_xlfn.IFERROR(VLOOKUP($F15,'גליון עזר'!$Q:$W,HLOOKUP(N$12,'גליון עזר'!$Q$1:$W$2,2,0),0),"")</f>
      </c>
      <c r="O15" s="38">
        <f>_xlfn.IFERROR(VLOOKUP($F15,'גליון עזר'!$Q:$W,HLOOKUP(O$12,'גליון עזר'!$Q$1:$W$2,2,0),0),"")</f>
      </c>
      <c r="P15" s="38">
        <f>_xlfn.IFERROR(VLOOKUP(F15,'גליון עזר'!Q:R,2,0),"")</f>
      </c>
      <c r="Q15"/>
    </row>
    <row r="16" spans="3:17" s="1" customFormat="1" ht="21.75" customHeight="1">
      <c r="C16" s="8">
        <v>4</v>
      </c>
      <c r="D16" s="65"/>
      <c r="E16" s="65"/>
      <c r="F16" s="65"/>
      <c r="G16" s="65"/>
      <c r="H16" s="65"/>
      <c r="I16" s="65"/>
      <c r="J16" s="76"/>
      <c r="K16" s="72">
        <f>_xlfn.IFERROR(VLOOKUP($F16,'גליון עזר'!$Q:$W,HLOOKUP(K$12,'גליון עזר'!$Q$1:$W$2,2,0),0),"")</f>
      </c>
      <c r="L16" s="38">
        <f>_xlfn.IFERROR(VLOOKUP($F16,'גליון עזר'!$Q:$W,HLOOKUP(L$12,'גליון עזר'!$Q$1:$W$2,2,0),0),"")</f>
      </c>
      <c r="M16" s="38">
        <f>_xlfn.IFERROR(VLOOKUP($F16,'גליון עזר'!$Q:$W,HLOOKUP(M$12,'גליון עזר'!$Q$1:$W$2,2,0),0),"")</f>
      </c>
      <c r="N16" s="38">
        <f>_xlfn.IFERROR(VLOOKUP($F16,'גליון עזר'!$Q:$W,HLOOKUP(N$12,'גליון עזר'!$Q$1:$W$2,2,0),0),"")</f>
      </c>
      <c r="O16" s="38">
        <f>_xlfn.IFERROR(VLOOKUP($F16,'גליון עזר'!$Q:$W,HLOOKUP(O$12,'גליון עזר'!$Q$1:$W$2,2,0),0),"")</f>
      </c>
      <c r="P16" s="38">
        <f>_xlfn.IFERROR(VLOOKUP(F16,'גליון עזר'!Q:R,2,0),"")</f>
      </c>
      <c r="Q16"/>
    </row>
    <row r="17" spans="3:17" s="1" customFormat="1" ht="21.75" customHeight="1">
      <c r="C17" s="8">
        <v>5</v>
      </c>
      <c r="D17" s="65"/>
      <c r="E17" s="65"/>
      <c r="F17" s="65"/>
      <c r="G17" s="65"/>
      <c r="H17" s="65"/>
      <c r="I17" s="65"/>
      <c r="J17" s="76"/>
      <c r="K17" s="72">
        <f>_xlfn.IFERROR(VLOOKUP($F17,'גליון עזר'!$Q:$W,HLOOKUP(K$12,'גליון עזר'!$Q$1:$W$2,2,0),0),"")</f>
      </c>
      <c r="L17" s="38">
        <f>_xlfn.IFERROR(VLOOKUP($F17,'גליון עזר'!$Q:$W,HLOOKUP(L$12,'גליון עזר'!$Q$1:$W$2,2,0),0),"")</f>
      </c>
      <c r="M17" s="38">
        <f>_xlfn.IFERROR(VLOOKUP($F17,'גליון עזר'!$Q:$W,HLOOKUP(M$12,'גליון עזר'!$Q$1:$W$2,2,0),0),"")</f>
      </c>
      <c r="N17" s="38">
        <f>_xlfn.IFERROR(VLOOKUP($F17,'גליון עזר'!$Q:$W,HLOOKUP(N$12,'גליון עזר'!$Q$1:$W$2,2,0),0),"")</f>
      </c>
      <c r="O17" s="38">
        <f>_xlfn.IFERROR(VLOOKUP($F17,'גליון עזר'!$Q:$W,HLOOKUP(O$12,'גליון עזר'!$Q$1:$W$2,2,0),0),"")</f>
      </c>
      <c r="P17" s="38">
        <f>_xlfn.IFERROR(VLOOKUP(F17,'גליון עזר'!Q:R,2,0),"")</f>
      </c>
      <c r="Q17"/>
    </row>
    <row r="18" spans="3:17" s="1" customFormat="1" ht="21.75" customHeight="1">
      <c r="C18" s="8">
        <v>6</v>
      </c>
      <c r="D18" s="65"/>
      <c r="E18" s="65"/>
      <c r="F18" s="65"/>
      <c r="G18" s="65"/>
      <c r="H18" s="65"/>
      <c r="I18" s="65"/>
      <c r="J18" s="76"/>
      <c r="K18" s="72">
        <f>_xlfn.IFERROR(VLOOKUP($F18,'גליון עזר'!$Q:$W,HLOOKUP(K$12,'גליון עזר'!$Q$1:$W$2,2,0),0),"")</f>
      </c>
      <c r="L18" s="38">
        <f>_xlfn.IFERROR(VLOOKUP($F18,'גליון עזר'!$Q:$W,HLOOKUP(L$12,'גליון עזר'!$Q$1:$W$2,2,0),0),"")</f>
      </c>
      <c r="M18" s="38">
        <f>_xlfn.IFERROR(VLOOKUP($F18,'גליון עזר'!$Q:$W,HLOOKUP(M$12,'גליון עזר'!$Q$1:$W$2,2,0),0),"")</f>
      </c>
      <c r="N18" s="38">
        <f>_xlfn.IFERROR(VLOOKUP($F18,'גליון עזר'!$Q:$W,HLOOKUP(N$12,'גליון עזר'!$Q$1:$W$2,2,0),0),"")</f>
      </c>
      <c r="O18" s="38">
        <f>_xlfn.IFERROR(VLOOKUP($F18,'גליון עזר'!$Q:$W,HLOOKUP(O$12,'גליון עזר'!$Q$1:$W$2,2,0),0),"")</f>
      </c>
      <c r="P18" s="38">
        <f>_xlfn.IFERROR(VLOOKUP(F18,'גליון עזר'!Q:R,2,0),"")</f>
      </c>
      <c r="Q18"/>
    </row>
    <row r="19" spans="3:17" s="1" customFormat="1" ht="21.75" customHeight="1">
      <c r="C19" s="8">
        <v>7</v>
      </c>
      <c r="D19" s="65"/>
      <c r="E19" s="65"/>
      <c r="F19" s="65"/>
      <c r="G19" s="65"/>
      <c r="H19" s="65"/>
      <c r="I19" s="65"/>
      <c r="J19" s="76"/>
      <c r="K19" s="72">
        <f>_xlfn.IFERROR(VLOOKUP($F19,'גליון עזר'!$Q:$W,HLOOKUP(K$12,'גליון עזר'!$Q$1:$W$2,2,0),0),"")</f>
      </c>
      <c r="L19" s="38">
        <f>_xlfn.IFERROR(VLOOKUP($F19,'גליון עזר'!$Q:$W,HLOOKUP(L$12,'גליון עזר'!$Q$1:$W$2,2,0),0),"")</f>
      </c>
      <c r="M19" s="38">
        <f>_xlfn.IFERROR(VLOOKUP($F19,'גליון עזר'!$Q:$W,HLOOKUP(M$12,'גליון עזר'!$Q$1:$W$2,2,0),0),"")</f>
      </c>
      <c r="N19" s="38">
        <f>_xlfn.IFERROR(VLOOKUP($F19,'גליון עזר'!$Q:$W,HLOOKUP(N$12,'גליון עזר'!$Q$1:$W$2,2,0),0),"")</f>
      </c>
      <c r="O19" s="38">
        <f>_xlfn.IFERROR(VLOOKUP($F19,'גליון עזר'!$Q:$W,HLOOKUP(O$12,'גליון עזר'!$Q$1:$W$2,2,0),0),"")</f>
      </c>
      <c r="P19" s="38">
        <f>_xlfn.IFERROR(VLOOKUP(F19,'גליון עזר'!Q:R,2,0),"")</f>
      </c>
      <c r="Q19"/>
    </row>
    <row r="20" spans="3:17" s="1" customFormat="1" ht="21.75" customHeight="1">
      <c r="C20" s="8">
        <v>8</v>
      </c>
      <c r="D20" s="65"/>
      <c r="E20" s="65"/>
      <c r="F20" s="65"/>
      <c r="G20" s="65"/>
      <c r="H20" s="65"/>
      <c r="I20" s="65"/>
      <c r="J20" s="76"/>
      <c r="K20" s="72">
        <f>_xlfn.IFERROR(VLOOKUP($F20,'גליון עזר'!$Q:$W,HLOOKUP(K$12,'גליון עזר'!$Q$1:$W$2,2,0),0),"")</f>
      </c>
      <c r="L20" s="38">
        <f>_xlfn.IFERROR(VLOOKUP($F20,'גליון עזר'!$Q:$W,HLOOKUP(L$12,'גליון עזר'!$Q$1:$W$2,2,0),0),"")</f>
      </c>
      <c r="M20" s="38">
        <f>_xlfn.IFERROR(VLOOKUP($F20,'גליון עזר'!$Q:$W,HLOOKUP(M$12,'גליון עזר'!$Q$1:$W$2,2,0),0),"")</f>
      </c>
      <c r="N20" s="38">
        <f>_xlfn.IFERROR(VLOOKUP($F20,'גליון עזר'!$Q:$W,HLOOKUP(N$12,'גליון עזר'!$Q$1:$W$2,2,0),0),"")</f>
      </c>
      <c r="O20" s="38">
        <f>_xlfn.IFERROR(VLOOKUP($F20,'גליון עזר'!$Q:$W,HLOOKUP(O$12,'גליון עזר'!$Q$1:$W$2,2,0),0),"")</f>
      </c>
      <c r="P20" s="38">
        <f>_xlfn.IFERROR(VLOOKUP(F20,'גליון עזר'!Q:R,2,0),"")</f>
      </c>
      <c r="Q20"/>
    </row>
    <row r="21" spans="3:17" s="1" customFormat="1" ht="21.75" customHeight="1">
      <c r="C21" s="8">
        <v>9</v>
      </c>
      <c r="D21" s="65"/>
      <c r="E21" s="65"/>
      <c r="F21" s="65"/>
      <c r="G21" s="65"/>
      <c r="H21" s="65"/>
      <c r="I21" s="65"/>
      <c r="J21" s="76"/>
      <c r="K21" s="72">
        <f>_xlfn.IFERROR(VLOOKUP($F21,'גליון עזר'!$Q:$W,HLOOKUP(K$12,'גליון עזר'!$Q$1:$W$2,2,0),0),"")</f>
      </c>
      <c r="L21" s="38">
        <f>_xlfn.IFERROR(VLOOKUP($F21,'גליון עזר'!$Q:$W,HLOOKUP(L$12,'גליון עזר'!$Q$1:$W$2,2,0),0),"")</f>
      </c>
      <c r="M21" s="38">
        <f>_xlfn.IFERROR(VLOOKUP($F21,'גליון עזר'!$Q:$W,HLOOKUP(M$12,'גליון עזר'!$Q$1:$W$2,2,0),0),"")</f>
      </c>
      <c r="N21" s="38">
        <f>_xlfn.IFERROR(VLOOKUP($F21,'גליון עזר'!$Q:$W,HLOOKUP(N$12,'גליון עזר'!$Q$1:$W$2,2,0),0),"")</f>
      </c>
      <c r="O21" s="38">
        <f>_xlfn.IFERROR(VLOOKUP($F21,'גליון עזר'!$Q:$W,HLOOKUP(O$12,'גליון עזר'!$Q$1:$W$2,2,0),0),"")</f>
      </c>
      <c r="P21" s="38">
        <f>_xlfn.IFERROR(VLOOKUP(F21,'גליון עזר'!Q:R,2,0),"")</f>
      </c>
      <c r="Q21"/>
    </row>
    <row r="22" spans="3:17" s="1" customFormat="1" ht="21.75" customHeight="1">
      <c r="C22" s="9">
        <v>10</v>
      </c>
      <c r="D22" s="66"/>
      <c r="E22" s="66"/>
      <c r="F22" s="66"/>
      <c r="G22" s="66"/>
      <c r="H22" s="66"/>
      <c r="I22" s="66"/>
      <c r="J22" s="76"/>
      <c r="K22" s="73">
        <f>_xlfn.IFERROR(VLOOKUP($F22,'גליון עזר'!$Q:$W,HLOOKUP(K$12,'גליון עזר'!$Q$1:$W$2,2,0),0),"")</f>
      </c>
      <c r="L22" s="39">
        <f>_xlfn.IFERROR(VLOOKUP($F22,'גליון עזר'!$Q:$W,HLOOKUP(L$12,'גליון עזר'!$Q$1:$W$2,2,0),0),"")</f>
      </c>
      <c r="M22" s="39">
        <f>_xlfn.IFERROR(VLOOKUP($F22,'גליון עזר'!$Q:$W,HLOOKUP(M$12,'גליון עזר'!$Q$1:$W$2,2,0),0),"")</f>
      </c>
      <c r="N22" s="39">
        <f>_xlfn.IFERROR(VLOOKUP($F22,'גליון עזר'!$Q:$W,HLOOKUP(N$12,'גליון עזר'!$Q$1:$W$2,2,0),0),"")</f>
      </c>
      <c r="O22" s="39">
        <f>_xlfn.IFERROR(VLOOKUP($F22,'גליון עזר'!$Q:$W,HLOOKUP(O$12,'גליון עזר'!$Q$1:$W$2,2,0),0),"")</f>
      </c>
      <c r="P22" s="39">
        <f>_xlfn.IFERROR(VLOOKUP(F22,'גליון עזר'!Q:R,2,0),"")</f>
      </c>
      <c r="Q22"/>
    </row>
    <row r="23" ht="14.25">
      <c r="C23" s="60"/>
    </row>
    <row r="24" spans="3:4" ht="15">
      <c r="C24" s="79" t="s">
        <v>134</v>
      </c>
      <c r="D24" s="78"/>
    </row>
    <row r="25" spans="3:16" ht="19.5" customHeight="1" thickBot="1">
      <c r="C25" s="88" t="s">
        <v>7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ht="6" customHeight="1"/>
    <row r="27" spans="3:16" s="1" customFormat="1" ht="34.5" customHeight="1">
      <c r="C27" s="89" t="s">
        <v>89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ht="6" customHeight="1"/>
    <row r="29" spans="3:16" s="1" customFormat="1" ht="26.25" customHeight="1">
      <c r="C29" s="5"/>
      <c r="D29" s="19" t="s">
        <v>15</v>
      </c>
      <c r="E29" s="42" t="s">
        <v>14</v>
      </c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3:16" s="1" customFormat="1" ht="21.75" customHeight="1">
      <c r="C30" s="7">
        <v>1</v>
      </c>
      <c r="D30" s="11"/>
      <c r="E30" s="43">
        <f>IF(D30="","",IF(AND(LEN(D30)=8,OR(LEFT(D30,1)="9",LEFT(D30,3)="869",LEFT(D30,3)="767",LEFT(D30,2)="43")),IO,IF(AND(LEN(D30)=8,OR(LEFT(D30,3)="765",LEFT(D30,2)="86")),GR,IF(_xlfn.IFERROR(VLOOKUP(D30,'גליון עזר'!$B:$B,1,0),0)&gt;0,OB,IF(OR(LEN(D30)=3,AND(LEN(D30)=8,LEFT(D30,1)="3")),RB,IF(LEN(D30)=7,"מענק",ERR))))))</f>
      </c>
      <c r="F30" s="49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3:16" s="1" customFormat="1" ht="21.75" customHeight="1">
      <c r="C31" s="77">
        <f>C30+1</f>
        <v>2</v>
      </c>
      <c r="D31" s="12"/>
      <c r="E31" s="41">
        <f>IF(D31="","",IF(AND(LEN(D31)=8,OR(LEFT(D31,1)="9",LEFT(D31,3)="869",LEFT(D31,3)="767",LEFT(D31,2)="43")),IO,IF(AND(LEN(D31)=8,OR(LEFT(D31,3)="765",LEFT(D31,2)="86")),GR,IF(_xlfn.IFERROR(VLOOKUP(D31,'גליון עזר'!$B:$B,1,0),0)&gt;0,OB,IF(OR(LEN(D31)=3,AND(LEN(D31)=8,LEFT(D31,1)="3")),RB,IF(LEN(D31)=7,"מענק",ERR))))))</f>
      </c>
      <c r="F31" s="49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3:16" s="1" customFormat="1" ht="21.75" customHeight="1">
      <c r="C32" s="8">
        <f>C31+1</f>
        <v>3</v>
      </c>
      <c r="D32" s="12"/>
      <c r="E32" s="41">
        <f>IF(D32="","",IF(AND(LEN(D32)=8,OR(LEFT(D32,1)="9",LEFT(D32,3)="869",LEFT(D32,3)="767",LEFT(D32,2)="43")),IO,IF(AND(LEN(D32)=8,OR(LEFT(D32,3)="765",LEFT(D32,2)="86")),GR,IF(_xlfn.IFERROR(VLOOKUP(D32,'גליון עזר'!$B:$B,1,0),0)&gt;0,OB,IF(OR(LEN(D32)=3,AND(LEN(D32)=8,LEFT(D32,1)="3")),RB,IF(LEN(D32)=7,"מענק",ERR))))))</f>
      </c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3:16" s="1" customFormat="1" ht="21.75" customHeight="1">
      <c r="C33" s="8">
        <f>C32+1</f>
        <v>4</v>
      </c>
      <c r="D33" s="12"/>
      <c r="E33" s="41">
        <f>IF(D33="","",IF(AND(LEN(D33)=8,OR(LEFT(D33,1)="9",LEFT(D33,3)="869",LEFT(D33,3)="767",LEFT(D33,2)="43")),IO,IF(AND(LEN(D33)=8,OR(LEFT(D33,3)="765",LEFT(D33,2)="86")),GR,IF(_xlfn.IFERROR(VLOOKUP(D33,'גליון עזר'!$B:$B,1,0),0)&gt;0,OB,IF(OR(LEN(D33)=3,AND(LEN(D33)=8,LEFT(D33,1)="3")),RB,IF(LEN(D33)=7,"מענק",ERR))))))</f>
      </c>
      <c r="F33" s="49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3:16" s="1" customFormat="1" ht="21.75" customHeight="1">
      <c r="C34" s="8">
        <f>C33+1</f>
        <v>5</v>
      </c>
      <c r="D34" s="12"/>
      <c r="E34" s="41">
        <f>IF(D34="","",IF(AND(LEN(D34)=8,OR(LEFT(D34,1)="9",LEFT(D34,3)="869",LEFT(D34,3)="767",LEFT(D34,2)="43")),IO,IF(AND(LEN(D34)=8,OR(LEFT(D34,3)="765",LEFT(D34,2)="86")),GR,IF(_xlfn.IFERROR(VLOOKUP(D34,'גליון עזר'!$B:$B,1,0),0)&gt;0,OB,IF(OR(LEN(D34)=3,AND(LEN(D34)=8,LEFT(D34,1)="3")),RB,IF(LEN(D34)=7,"מענק",ERR))))))</f>
      </c>
      <c r="F34" s="49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3:16" s="1" customFormat="1" ht="21.75" customHeight="1">
      <c r="C35" s="9">
        <f>C34+1</f>
        <v>6</v>
      </c>
      <c r="D35" s="13"/>
      <c r="E35" s="40">
        <f>IF(D35="","",IF(AND(LEN(D35)=8,OR(LEFT(D35,1)="9",LEFT(D35,3)="869",LEFT(D35,3)="767",LEFT(D35,2)="43")),IO,IF(AND(LEN(D35)=8,OR(LEFT(D35,3)="765",LEFT(D35,2)="86")),GR,IF(_xlfn.IFERROR(VLOOKUP(D35,'גליון עזר'!$B:$B,1,0),0)&gt;0,OB,IF(OR(LEN(D35)=3,AND(LEN(D35)=8,LEFT(D35,1)="3")),RB,IF(LEN(D35)=7,"מענק",ERR))))))</f>
      </c>
      <c r="F35" s="49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7" spans="4:16" ht="19.5" customHeight="1">
      <c r="D37" s="48"/>
      <c r="E37" s="48" t="s">
        <v>16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ht="6" customHeight="1">
      <c r="G38" s="48"/>
    </row>
    <row r="39" spans="3:16" ht="42" customHeight="1">
      <c r="C39" s="52"/>
      <c r="D39" s="52"/>
      <c r="E39" s="86"/>
      <c r="F39" s="86"/>
      <c r="G39" s="48"/>
      <c r="K39" s="51"/>
      <c r="L39" s="51"/>
      <c r="M39" s="51"/>
      <c r="N39" s="51"/>
      <c r="O39" s="51"/>
      <c r="P39" s="51"/>
    </row>
    <row r="40" spans="3:16" s="6" customFormat="1" ht="15">
      <c r="C40" s="53"/>
      <c r="D40" s="53"/>
      <c r="E40" s="87" t="s">
        <v>1</v>
      </c>
      <c r="F40" s="87"/>
      <c r="G40" s="59"/>
      <c r="H40" s="20"/>
      <c r="I40" s="57"/>
      <c r="J40" s="67"/>
      <c r="K40" s="44"/>
      <c r="L40" s="44"/>
      <c r="M40" s="44"/>
      <c r="N40" s="44"/>
      <c r="O40" s="44"/>
      <c r="P40" s="44"/>
    </row>
    <row r="41" spans="3:16" ht="14.25">
      <c r="C41" s="52"/>
      <c r="D41" s="52"/>
      <c r="E41" s="52"/>
      <c r="F41" s="52"/>
      <c r="G41" s="52"/>
      <c r="H41" s="52"/>
      <c r="I41" s="52"/>
      <c r="K41" s="52"/>
      <c r="L41" s="52"/>
      <c r="M41" s="52"/>
      <c r="N41" s="52"/>
      <c r="O41" s="52"/>
      <c r="P41" s="52"/>
    </row>
  </sheetData>
  <sheetProtection sort="0"/>
  <mergeCells count="11">
    <mergeCell ref="G11:H11"/>
    <mergeCell ref="C7:I7"/>
    <mergeCell ref="E9:I9"/>
    <mergeCell ref="C9:D9"/>
    <mergeCell ref="E39:F39"/>
    <mergeCell ref="E40:F40"/>
    <mergeCell ref="C25:P25"/>
    <mergeCell ref="C27:P27"/>
    <mergeCell ref="K11:P11"/>
    <mergeCell ref="I11:I12"/>
    <mergeCell ref="D11:F11"/>
  </mergeCells>
  <dataValidations count="1">
    <dataValidation type="custom" operator="equal" allowBlank="1" showInputMessage="1" showErrorMessage="1" sqref="K13:O13">
      <formula1>AND(LEN(E13)&lt;=9,INT(E13)=E13)</formula1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מירושנסקי אלי</dc:creator>
  <cp:keywords/>
  <dc:description/>
  <cp:lastModifiedBy>הולצר דובי</cp:lastModifiedBy>
  <cp:lastPrinted>2021-02-15T11:28:01Z</cp:lastPrinted>
  <dcterms:created xsi:type="dcterms:W3CDTF">2018-01-31T13:18:39Z</dcterms:created>
  <dcterms:modified xsi:type="dcterms:W3CDTF">2022-08-11T10:08:46Z</dcterms:modified>
  <cp:category/>
  <cp:version/>
  <cp:contentType/>
  <cp:contentStatus/>
</cp:coreProperties>
</file>